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 Mario\Documents\Tecnico 2013\Torneos\Profesionales\"/>
    </mc:Choice>
  </mc:AlternateContent>
  <bookViews>
    <workbookView xWindow="0" yWindow="60" windowWidth="15315" windowHeight="544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13" i="1" l="1"/>
  <c r="C12" i="1"/>
  <c r="C11" i="1"/>
  <c r="C10" i="1"/>
  <c r="L20" i="1"/>
  <c r="L13" i="1"/>
  <c r="G11" i="1"/>
  <c r="K11" i="1" s="1"/>
  <c r="G10" i="1"/>
  <c r="K10" i="1" s="1"/>
  <c r="D19" i="1"/>
  <c r="H19" i="1" s="1"/>
  <c r="L19" i="1" s="1"/>
  <c r="D18" i="1"/>
  <c r="H18" i="1" s="1"/>
  <c r="L18" i="1" s="1"/>
  <c r="C20" i="1"/>
  <c r="G20" i="1" s="1"/>
  <c r="K20" i="1" s="1"/>
  <c r="C19" i="1"/>
  <c r="G19" i="1" s="1"/>
  <c r="K19" i="1" s="1"/>
  <c r="C18" i="1"/>
  <c r="G18" i="1" s="1"/>
  <c r="K18" i="1" s="1"/>
  <c r="D12" i="1"/>
  <c r="H12" i="1" s="1"/>
  <c r="L12" i="1" s="1"/>
  <c r="D11" i="1"/>
  <c r="H11" i="1" s="1"/>
  <c r="L11" i="1" s="1"/>
  <c r="D10" i="1"/>
  <c r="H10" i="1" s="1"/>
  <c r="L10" i="1" s="1"/>
  <c r="G13" i="1"/>
  <c r="K13" i="1" s="1"/>
  <c r="G12" i="1"/>
  <c r="K12" i="1" s="1"/>
  <c r="D5" i="1"/>
  <c r="D4" i="1"/>
  <c r="C5" i="1"/>
  <c r="C4" i="1"/>
  <c r="C21" i="1" l="1"/>
  <c r="L21" i="1"/>
  <c r="H14" i="1"/>
  <c r="D21" i="1"/>
  <c r="K21" i="1"/>
  <c r="L14" i="1"/>
  <c r="K14" i="1"/>
  <c r="H21" i="1"/>
  <c r="G21" i="1"/>
  <c r="G14" i="1"/>
  <c r="D14" i="1"/>
  <c r="C14" i="1"/>
</calcChain>
</file>

<file path=xl/sharedStrings.xml><?xml version="1.0" encoding="utf-8"?>
<sst xmlns="http://schemas.openxmlformats.org/spreadsheetml/2006/main" count="59" uniqueCount="19">
  <si>
    <t>CABALLEROS</t>
  </si>
  <si>
    <t>DAMAS</t>
  </si>
  <si>
    <t>Sencillos</t>
  </si>
  <si>
    <t>Dobles</t>
  </si>
  <si>
    <t>Total</t>
  </si>
  <si>
    <t>Campeón</t>
  </si>
  <si>
    <t>Finalista</t>
  </si>
  <si>
    <t>Semis</t>
  </si>
  <si>
    <t>Cuartos</t>
  </si>
  <si>
    <t>Por Rama</t>
  </si>
  <si>
    <t>Por Ronda en sencillos</t>
  </si>
  <si>
    <t>Por Ronda en dobles</t>
  </si>
  <si>
    <t>Consolidado</t>
  </si>
  <si>
    <t>Ponga el Valor total del premio aqui</t>
  </si>
  <si>
    <t>Por jugador en sencillos</t>
  </si>
  <si>
    <t>Por pareja en Dobles</t>
  </si>
  <si>
    <t>Para estudio</t>
  </si>
  <si>
    <t>Consolidado en porcentajes</t>
  </si>
  <si>
    <t>Para ver en valores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</si>
</sst>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%"/>
    <numFmt numFmtId="167" formatCode="&quot;$&quot;\ 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9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5" fontId="0" fillId="0" borderId="2" xfId="1" applyNumberFormat="1" applyFont="1" applyBorder="1"/>
    <xf numFmtId="167" fontId="0" fillId="0" borderId="1" xfId="0" applyNumberFormat="1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/>
    <xf numFmtId="0" fontId="0" fillId="2" borderId="0" xfId="0" applyFill="1" applyBorder="1"/>
    <xf numFmtId="0" fontId="0" fillId="2" borderId="10" xfId="0" applyFill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67" fontId="0" fillId="0" borderId="0" xfId="0" applyNumberFormat="1" applyBorder="1" applyAlignment="1">
      <alignment horizontal="right"/>
    </xf>
    <xf numFmtId="166" fontId="0" fillId="0" borderId="0" xfId="0" applyNumberFormat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3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9" xfId="0" applyBorder="1"/>
    <xf numFmtId="9" fontId="0" fillId="0" borderId="10" xfId="0" applyNumberFormat="1" applyBorder="1" applyAlignment="1">
      <alignment horizontal="center"/>
    </xf>
    <xf numFmtId="9" fontId="0" fillId="0" borderId="14" xfId="0" applyNumberForma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0" fillId="0" borderId="14" xfId="0" applyNumberFormat="1" applyBorder="1" applyAlignment="1">
      <alignment horizontal="center"/>
    </xf>
    <xf numFmtId="0" fontId="0" fillId="0" borderId="10" xfId="0" applyBorder="1"/>
    <xf numFmtId="167" fontId="0" fillId="0" borderId="10" xfId="0" applyNumberFormat="1" applyBorder="1" applyAlignment="1">
      <alignment horizontal="right"/>
    </xf>
    <xf numFmtId="167" fontId="0" fillId="0" borderId="14" xfId="0" applyNumberFormat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K6" sqref="K6"/>
    </sheetView>
  </sheetViews>
  <sheetFormatPr baseColWidth="10" defaultRowHeight="15" x14ac:dyDescent="0.25"/>
  <cols>
    <col min="1" max="1" width="3.7109375" customWidth="1"/>
    <col min="2" max="4" width="12.7109375" customWidth="1"/>
    <col min="5" max="5" width="3.7109375" customWidth="1"/>
    <col min="6" max="8" width="12.7109375" customWidth="1"/>
    <col min="9" max="9" width="3.7109375" customWidth="1"/>
    <col min="10" max="12" width="12.7109375" customWidth="1"/>
    <col min="13" max="13" width="3.7109375" customWidth="1"/>
  </cols>
  <sheetData>
    <row r="1" spans="1:13" ht="19.5" thickBot="1" x14ac:dyDescent="0.35">
      <c r="A1" s="6"/>
      <c r="B1" s="40" t="s">
        <v>16</v>
      </c>
      <c r="C1" s="41"/>
      <c r="D1" s="42"/>
      <c r="E1" s="7"/>
      <c r="F1" s="40" t="s">
        <v>17</v>
      </c>
      <c r="G1" s="41"/>
      <c r="H1" s="42"/>
      <c r="I1" s="7"/>
      <c r="J1" s="40" t="s">
        <v>18</v>
      </c>
      <c r="K1" s="41"/>
      <c r="L1" s="42"/>
      <c r="M1" s="8"/>
    </row>
    <row r="2" spans="1:13" x14ac:dyDescent="0.25">
      <c r="A2" s="9"/>
      <c r="B2" s="22"/>
      <c r="C2" s="23"/>
      <c r="D2" s="24"/>
      <c r="E2" s="10"/>
      <c r="F2" s="22"/>
      <c r="G2" s="23"/>
      <c r="H2" s="24"/>
      <c r="I2" s="10"/>
      <c r="J2" s="22"/>
      <c r="K2" s="23"/>
      <c r="L2" s="24"/>
      <c r="M2" s="11"/>
    </row>
    <row r="3" spans="1:13" ht="15.75" x14ac:dyDescent="0.25">
      <c r="A3" s="9"/>
      <c r="B3" s="25" t="s">
        <v>9</v>
      </c>
      <c r="C3" s="12" t="s">
        <v>0</v>
      </c>
      <c r="D3" s="26" t="s">
        <v>1</v>
      </c>
      <c r="E3" s="10"/>
      <c r="F3" s="27"/>
      <c r="G3" s="13"/>
      <c r="H3" s="34"/>
      <c r="I3" s="10"/>
      <c r="J3" s="27"/>
      <c r="K3" s="14" t="s">
        <v>13</v>
      </c>
      <c r="L3" s="34"/>
      <c r="M3" s="11"/>
    </row>
    <row r="4" spans="1:13" ht="15.75" thickBot="1" x14ac:dyDescent="0.3">
      <c r="A4" s="9"/>
      <c r="B4" s="27" t="s">
        <v>2</v>
      </c>
      <c r="C4" s="15">
        <f>+C6*0.8</f>
        <v>0.60000000000000009</v>
      </c>
      <c r="D4" s="28">
        <f>+D6*0.8</f>
        <v>0.2</v>
      </c>
      <c r="E4" s="10"/>
      <c r="F4" s="27"/>
      <c r="G4" s="13"/>
      <c r="H4" s="34"/>
      <c r="I4" s="10"/>
      <c r="J4" s="27"/>
      <c r="K4" s="13"/>
      <c r="L4" s="34"/>
      <c r="M4" s="11"/>
    </row>
    <row r="5" spans="1:13" ht="15.75" thickBot="1" x14ac:dyDescent="0.3">
      <c r="A5" s="9"/>
      <c r="B5" s="27" t="s">
        <v>3</v>
      </c>
      <c r="C5" s="1">
        <f>+C6*0.2</f>
        <v>0.15000000000000002</v>
      </c>
      <c r="D5" s="29">
        <f>+D6*0.2</f>
        <v>0.05</v>
      </c>
      <c r="E5" s="10"/>
      <c r="F5" s="27"/>
      <c r="G5" s="13"/>
      <c r="H5" s="34"/>
      <c r="I5" s="10"/>
      <c r="J5" s="27"/>
      <c r="K5" s="4">
        <v>2000000</v>
      </c>
      <c r="L5" s="34"/>
      <c r="M5" s="11"/>
    </row>
    <row r="6" spans="1:13" x14ac:dyDescent="0.25">
      <c r="A6" s="9"/>
      <c r="B6" s="27" t="s">
        <v>4</v>
      </c>
      <c r="C6" s="15">
        <v>0.75</v>
      </c>
      <c r="D6" s="28">
        <v>0.25</v>
      </c>
      <c r="E6" s="10"/>
      <c r="F6" s="27"/>
      <c r="G6" s="13"/>
      <c r="H6" s="34"/>
      <c r="I6" s="10"/>
      <c r="J6" s="27"/>
      <c r="K6" s="13"/>
      <c r="L6" s="34"/>
      <c r="M6" s="11"/>
    </row>
    <row r="7" spans="1:13" x14ac:dyDescent="0.25">
      <c r="A7" s="9"/>
      <c r="B7" s="9"/>
      <c r="C7" s="10"/>
      <c r="D7" s="11"/>
      <c r="E7" s="10"/>
      <c r="F7" s="9"/>
      <c r="G7" s="10"/>
      <c r="H7" s="11"/>
      <c r="I7" s="10"/>
      <c r="J7" s="9"/>
      <c r="K7" s="10"/>
      <c r="L7" s="11"/>
      <c r="M7" s="11"/>
    </row>
    <row r="8" spans="1:13" x14ac:dyDescent="0.25">
      <c r="A8" s="9"/>
      <c r="B8" s="37" t="s">
        <v>10</v>
      </c>
      <c r="C8" s="38"/>
      <c r="D8" s="39"/>
      <c r="E8" s="10"/>
      <c r="F8" s="37" t="s">
        <v>12</v>
      </c>
      <c r="G8" s="38"/>
      <c r="H8" s="39"/>
      <c r="I8" s="10"/>
      <c r="J8" s="37" t="s">
        <v>14</v>
      </c>
      <c r="K8" s="38"/>
      <c r="L8" s="39"/>
      <c r="M8" s="11"/>
    </row>
    <row r="9" spans="1:13" ht="15.75" x14ac:dyDescent="0.25">
      <c r="A9" s="9"/>
      <c r="B9" s="25"/>
      <c r="C9" s="12" t="s">
        <v>0</v>
      </c>
      <c r="D9" s="26" t="s">
        <v>1</v>
      </c>
      <c r="E9" s="10"/>
      <c r="F9" s="25" t="s">
        <v>2</v>
      </c>
      <c r="G9" s="12" t="s">
        <v>0</v>
      </c>
      <c r="H9" s="26" t="s">
        <v>1</v>
      </c>
      <c r="I9" s="10"/>
      <c r="J9" s="25" t="s">
        <v>2</v>
      </c>
      <c r="K9" s="12" t="s">
        <v>0</v>
      </c>
      <c r="L9" s="26" t="s">
        <v>1</v>
      </c>
      <c r="M9" s="11"/>
    </row>
    <row r="10" spans="1:13" x14ac:dyDescent="0.25">
      <c r="A10" s="9"/>
      <c r="B10" s="27" t="s">
        <v>5</v>
      </c>
      <c r="C10" s="16">
        <f>46%*0.8</f>
        <v>0.36800000000000005</v>
      </c>
      <c r="D10" s="30">
        <f>50%*0.8</f>
        <v>0.4</v>
      </c>
      <c r="E10" s="10"/>
      <c r="F10" s="27" t="s">
        <v>5</v>
      </c>
      <c r="G10" s="16">
        <f>+C10*C$6</f>
        <v>0.27600000000000002</v>
      </c>
      <c r="H10" s="30">
        <f>+D10*D$6</f>
        <v>0.1</v>
      </c>
      <c r="I10" s="10"/>
      <c r="J10" s="27" t="s">
        <v>5</v>
      </c>
      <c r="K10" s="17">
        <f t="shared" ref="K10:L13" si="0">+$K$5*G10</f>
        <v>552000</v>
      </c>
      <c r="L10" s="35">
        <f t="shared" si="0"/>
        <v>200000</v>
      </c>
      <c r="M10" s="11"/>
    </row>
    <row r="11" spans="1:13" x14ac:dyDescent="0.25">
      <c r="A11" s="9"/>
      <c r="B11" s="27" t="s">
        <v>6</v>
      </c>
      <c r="C11" s="16">
        <f>22%*0.8</f>
        <v>0.17600000000000002</v>
      </c>
      <c r="D11" s="30">
        <f>30%*0.8</f>
        <v>0.24</v>
      </c>
      <c r="E11" s="10"/>
      <c r="F11" s="27" t="s">
        <v>6</v>
      </c>
      <c r="G11" s="16">
        <f>+C11*C$6</f>
        <v>0.13200000000000001</v>
      </c>
      <c r="H11" s="30">
        <f t="shared" ref="H11:H12" si="1">+D11*D$6</f>
        <v>0.06</v>
      </c>
      <c r="I11" s="10"/>
      <c r="J11" s="27" t="s">
        <v>6</v>
      </c>
      <c r="K11" s="17">
        <f t="shared" si="0"/>
        <v>264000</v>
      </c>
      <c r="L11" s="35">
        <f t="shared" si="0"/>
        <v>120000</v>
      </c>
      <c r="M11" s="11"/>
    </row>
    <row r="12" spans="1:13" x14ac:dyDescent="0.25">
      <c r="A12" s="9"/>
      <c r="B12" s="27" t="s">
        <v>7</v>
      </c>
      <c r="C12" s="16">
        <f>8%*0.8</f>
        <v>6.4000000000000001E-2</v>
      </c>
      <c r="D12" s="30">
        <f>10%*0.8</f>
        <v>8.0000000000000016E-2</v>
      </c>
      <c r="E12" s="10"/>
      <c r="F12" s="27" t="s">
        <v>7</v>
      </c>
      <c r="G12" s="16">
        <f>+C12*C$6</f>
        <v>4.8000000000000001E-2</v>
      </c>
      <c r="H12" s="30">
        <f t="shared" si="1"/>
        <v>2.0000000000000004E-2</v>
      </c>
      <c r="I12" s="10"/>
      <c r="J12" s="27" t="s">
        <v>7</v>
      </c>
      <c r="K12" s="17">
        <f t="shared" si="0"/>
        <v>96000</v>
      </c>
      <c r="L12" s="35">
        <f t="shared" si="0"/>
        <v>40000.000000000007</v>
      </c>
      <c r="M12" s="11"/>
    </row>
    <row r="13" spans="1:13" x14ac:dyDescent="0.25">
      <c r="A13" s="9"/>
      <c r="B13" s="27" t="s">
        <v>8</v>
      </c>
      <c r="C13" s="3">
        <f>4%*0.8</f>
        <v>3.2000000000000001E-2</v>
      </c>
      <c r="D13" s="31">
        <v>0</v>
      </c>
      <c r="E13" s="10"/>
      <c r="F13" s="27" t="s">
        <v>8</v>
      </c>
      <c r="G13" s="3">
        <f>+C13*C$6</f>
        <v>2.4E-2</v>
      </c>
      <c r="H13" s="31">
        <v>0</v>
      </c>
      <c r="I13" s="10"/>
      <c r="J13" s="27" t="s">
        <v>8</v>
      </c>
      <c r="K13" s="5">
        <f t="shared" si="0"/>
        <v>48000</v>
      </c>
      <c r="L13" s="36">
        <f t="shared" si="0"/>
        <v>0</v>
      </c>
      <c r="M13" s="11"/>
    </row>
    <row r="14" spans="1:13" x14ac:dyDescent="0.25">
      <c r="A14" s="9"/>
      <c r="B14" s="27" t="s">
        <v>4</v>
      </c>
      <c r="C14" s="16">
        <f>+C10+C11+C12*2+C13*4</f>
        <v>0.8</v>
      </c>
      <c r="D14" s="30">
        <f>+D10+D11+D12*2+D13*4</f>
        <v>0.8</v>
      </c>
      <c r="E14" s="10"/>
      <c r="F14" s="27" t="s">
        <v>4</v>
      </c>
      <c r="G14" s="16">
        <f>+G10+G11+G12*2+G13*4</f>
        <v>0.6</v>
      </c>
      <c r="H14" s="30">
        <f>+H10+H11+H12*2+H13*4</f>
        <v>0.2</v>
      </c>
      <c r="I14" s="10"/>
      <c r="J14" s="27" t="s">
        <v>4</v>
      </c>
      <c r="K14" s="17">
        <f>+K10+K11+K12*2+K13*4</f>
        <v>1200000</v>
      </c>
      <c r="L14" s="35">
        <f>+L10+L11+L12*2+L13*4</f>
        <v>400000</v>
      </c>
      <c r="M14" s="11"/>
    </row>
    <row r="15" spans="1:13" x14ac:dyDescent="0.25">
      <c r="A15" s="9"/>
      <c r="B15" s="9"/>
      <c r="C15" s="10"/>
      <c r="D15" s="11"/>
      <c r="E15" s="10"/>
      <c r="F15" s="9"/>
      <c r="G15" s="10"/>
      <c r="H15" s="11"/>
      <c r="I15" s="10"/>
      <c r="J15" s="9"/>
      <c r="K15" s="10"/>
      <c r="L15" s="11"/>
      <c r="M15" s="11"/>
    </row>
    <row r="16" spans="1:13" x14ac:dyDescent="0.25">
      <c r="A16" s="9"/>
      <c r="B16" s="37" t="s">
        <v>11</v>
      </c>
      <c r="C16" s="38"/>
      <c r="D16" s="39"/>
      <c r="E16" s="10"/>
      <c r="F16" s="37" t="s">
        <v>11</v>
      </c>
      <c r="G16" s="38"/>
      <c r="H16" s="39"/>
      <c r="I16" s="10"/>
      <c r="J16" s="37" t="s">
        <v>15</v>
      </c>
      <c r="K16" s="38"/>
      <c r="L16" s="39"/>
      <c r="M16" s="11"/>
    </row>
    <row r="17" spans="1:13" ht="15.75" x14ac:dyDescent="0.25">
      <c r="A17" s="9"/>
      <c r="B17" s="25"/>
      <c r="C17" s="12" t="s">
        <v>0</v>
      </c>
      <c r="D17" s="26" t="s">
        <v>1</v>
      </c>
      <c r="E17" s="10"/>
      <c r="F17" s="25" t="s">
        <v>3</v>
      </c>
      <c r="G17" s="12" t="s">
        <v>0</v>
      </c>
      <c r="H17" s="26" t="s">
        <v>1</v>
      </c>
      <c r="I17" s="10"/>
      <c r="J17" s="25" t="s">
        <v>3</v>
      </c>
      <c r="K17" s="12" t="s">
        <v>0</v>
      </c>
      <c r="L17" s="26" t="s">
        <v>1</v>
      </c>
      <c r="M17" s="11"/>
    </row>
    <row r="18" spans="1:13" x14ac:dyDescent="0.25">
      <c r="A18" s="9"/>
      <c r="B18" s="27" t="s">
        <v>5</v>
      </c>
      <c r="C18" s="18">
        <f>50%*0.2</f>
        <v>0.1</v>
      </c>
      <c r="D18" s="32">
        <f>70%*0.2</f>
        <v>0.13999999999999999</v>
      </c>
      <c r="E18" s="10"/>
      <c r="F18" s="27" t="s">
        <v>5</v>
      </c>
      <c r="G18" s="16">
        <f>+C18*C$6</f>
        <v>7.5000000000000011E-2</v>
      </c>
      <c r="H18" s="30">
        <f>+D18*D$6</f>
        <v>3.4999999999999996E-2</v>
      </c>
      <c r="I18" s="10"/>
      <c r="J18" s="27" t="s">
        <v>5</v>
      </c>
      <c r="K18" s="17">
        <f t="shared" ref="K18:L20" si="2">+$K$5*G18</f>
        <v>150000.00000000003</v>
      </c>
      <c r="L18" s="35">
        <f t="shared" si="2"/>
        <v>70000</v>
      </c>
      <c r="M18" s="11"/>
    </row>
    <row r="19" spans="1:13" x14ac:dyDescent="0.25">
      <c r="A19" s="9"/>
      <c r="B19" s="27" t="s">
        <v>6</v>
      </c>
      <c r="C19" s="18">
        <f>30%*0.2</f>
        <v>0.06</v>
      </c>
      <c r="D19" s="32">
        <f>30%*0.2</f>
        <v>0.06</v>
      </c>
      <c r="E19" s="10"/>
      <c r="F19" s="27" t="s">
        <v>6</v>
      </c>
      <c r="G19" s="16">
        <f t="shared" ref="G19:G20" si="3">+C19*C$6</f>
        <v>4.4999999999999998E-2</v>
      </c>
      <c r="H19" s="30">
        <f t="shared" ref="H19" si="4">+D19*D$6</f>
        <v>1.4999999999999999E-2</v>
      </c>
      <c r="I19" s="10"/>
      <c r="J19" s="27" t="s">
        <v>6</v>
      </c>
      <c r="K19" s="17">
        <f t="shared" si="2"/>
        <v>90000</v>
      </c>
      <c r="L19" s="35">
        <f t="shared" si="2"/>
        <v>30000</v>
      </c>
      <c r="M19" s="11"/>
    </row>
    <row r="20" spans="1:13" x14ac:dyDescent="0.25">
      <c r="A20" s="9"/>
      <c r="B20" s="27" t="s">
        <v>7</v>
      </c>
      <c r="C20" s="2">
        <f>10%*0.2</f>
        <v>2.0000000000000004E-2</v>
      </c>
      <c r="D20" s="33">
        <v>0</v>
      </c>
      <c r="E20" s="10"/>
      <c r="F20" s="27" t="s">
        <v>7</v>
      </c>
      <c r="G20" s="3">
        <f t="shared" si="3"/>
        <v>1.5000000000000003E-2</v>
      </c>
      <c r="H20" s="31">
        <v>0</v>
      </c>
      <c r="I20" s="10"/>
      <c r="J20" s="27" t="s">
        <v>7</v>
      </c>
      <c r="K20" s="5">
        <f t="shared" si="2"/>
        <v>30000.000000000007</v>
      </c>
      <c r="L20" s="36">
        <f t="shared" si="2"/>
        <v>0</v>
      </c>
      <c r="M20" s="11"/>
    </row>
    <row r="21" spans="1:13" x14ac:dyDescent="0.25">
      <c r="A21" s="9"/>
      <c r="B21" s="27" t="s">
        <v>4</v>
      </c>
      <c r="C21" s="18">
        <f>+C18+C19+C20*2</f>
        <v>0.2</v>
      </c>
      <c r="D21" s="32">
        <f>+D18+D19</f>
        <v>0.19999999999999998</v>
      </c>
      <c r="E21" s="10"/>
      <c r="F21" s="27" t="s">
        <v>4</v>
      </c>
      <c r="G21" s="16">
        <f>+G18+G19+G20*2</f>
        <v>0.15000000000000002</v>
      </c>
      <c r="H21" s="30">
        <f>+H18+H19</f>
        <v>4.9999999999999996E-2</v>
      </c>
      <c r="I21" s="10"/>
      <c r="J21" s="27" t="s">
        <v>4</v>
      </c>
      <c r="K21" s="17">
        <f>+K18+K19+K20*2</f>
        <v>300000.00000000006</v>
      </c>
      <c r="L21" s="35">
        <f>+L18+L19</f>
        <v>100000</v>
      </c>
      <c r="M21" s="11"/>
    </row>
    <row r="22" spans="1:13" ht="15.75" thickBot="1" x14ac:dyDescent="0.3">
      <c r="A22" s="19"/>
      <c r="B22" s="19"/>
      <c r="C22" s="20"/>
      <c r="D22" s="21"/>
      <c r="E22" s="20"/>
      <c r="F22" s="19"/>
      <c r="G22" s="20"/>
      <c r="H22" s="21"/>
      <c r="I22" s="20"/>
      <c r="J22" s="19"/>
      <c r="K22" s="20"/>
      <c r="L22" s="21"/>
      <c r="M22" s="21"/>
    </row>
  </sheetData>
  <mergeCells count="9">
    <mergeCell ref="J8:L8"/>
    <mergeCell ref="J16:L16"/>
    <mergeCell ref="F1:H1"/>
    <mergeCell ref="J1:L1"/>
    <mergeCell ref="B1:D1"/>
    <mergeCell ref="B8:D8"/>
    <mergeCell ref="B16:D16"/>
    <mergeCell ref="F8:H8"/>
    <mergeCell ref="F16:H16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Luis Mario</cp:lastModifiedBy>
  <dcterms:created xsi:type="dcterms:W3CDTF">2011-11-29T18:32:17Z</dcterms:created>
  <dcterms:modified xsi:type="dcterms:W3CDTF">2013-05-10T19:49:16Z</dcterms:modified>
</cp:coreProperties>
</file>